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15" windowWidth="20175" windowHeight="7485"/>
  </bookViews>
  <sheets>
    <sheet name="ROI1" sheetId="1" r:id="rId1"/>
  </sheets>
  <calcPr calcId="124519"/>
</workbook>
</file>

<file path=xl/calcChain.xml><?xml version="1.0" encoding="utf-8"?>
<calcChain xmlns="http://schemas.openxmlformats.org/spreadsheetml/2006/main">
  <c r="B17" i="1"/>
  <c r="D12"/>
  <c r="E12" s="1"/>
  <c r="B24"/>
  <c r="B23"/>
  <c r="B22"/>
  <c r="B21"/>
  <c r="D17"/>
  <c r="C17"/>
  <c r="C13"/>
  <c r="B13"/>
  <c r="C12"/>
  <c r="B12"/>
  <c r="E11"/>
  <c r="D11"/>
  <c r="C11"/>
  <c r="B11"/>
  <c r="D13" l="1"/>
  <c r="E13"/>
  <c r="F12"/>
  <c r="F11"/>
  <c r="F13" l="1"/>
  <c r="B18" s="1"/>
  <c r="D19" s="1"/>
</calcChain>
</file>

<file path=xl/sharedStrings.xml><?xml version="1.0" encoding="utf-8"?>
<sst xmlns="http://schemas.openxmlformats.org/spreadsheetml/2006/main" count="47" uniqueCount="46">
  <si>
    <t>ROI CALCULATOR(LED vs MH/HPS)</t>
    <phoneticPr fontId="2" type="noConversion"/>
  </si>
  <si>
    <t>Current Wattage</t>
    <phoneticPr fontId="2" type="noConversion"/>
  </si>
  <si>
    <t>Watt</t>
    <phoneticPr fontId="2" type="noConversion"/>
  </si>
  <si>
    <t>LED Wattage</t>
    <phoneticPr fontId="2" type="noConversion"/>
  </si>
  <si>
    <t>No. of Fixtures</t>
    <phoneticPr fontId="2" type="noConversion"/>
  </si>
  <si>
    <t>pcs</t>
    <phoneticPr fontId="2" type="noConversion"/>
  </si>
  <si>
    <t>Electricity cost</t>
    <phoneticPr fontId="2" type="noConversion"/>
  </si>
  <si>
    <t>USD/KWH</t>
    <phoneticPr fontId="2" type="noConversion"/>
  </si>
  <si>
    <t>Hours on Per Day</t>
    <phoneticPr fontId="2" type="noConversion"/>
  </si>
  <si>
    <t>Hours</t>
    <phoneticPr fontId="2" type="noConversion"/>
  </si>
  <si>
    <t>Operation Saving</t>
    <phoneticPr fontId="2" type="noConversion"/>
  </si>
  <si>
    <t>Time Periods</t>
    <phoneticPr fontId="2" type="noConversion"/>
  </si>
  <si>
    <t>Day</t>
    <phoneticPr fontId="2" type="noConversion"/>
  </si>
  <si>
    <t>Month</t>
    <phoneticPr fontId="2" type="noConversion"/>
  </si>
  <si>
    <t>5 Year</t>
    <phoneticPr fontId="2" type="noConversion"/>
  </si>
  <si>
    <t>10 Year</t>
    <phoneticPr fontId="2" type="noConversion"/>
  </si>
  <si>
    <t>Existing Lamp</t>
    <phoneticPr fontId="2" type="noConversion"/>
  </si>
  <si>
    <t>LED</t>
    <phoneticPr fontId="2" type="noConversion"/>
  </si>
  <si>
    <t>Energy Savings</t>
    <phoneticPr fontId="2" type="noConversion"/>
  </si>
  <si>
    <t>Maintenance Saving</t>
    <phoneticPr fontId="2" type="noConversion"/>
  </si>
  <si>
    <t>LEDs</t>
    <phoneticPr fontId="2" type="noConversion"/>
  </si>
  <si>
    <t>Metal Halide</t>
    <phoneticPr fontId="2" type="noConversion"/>
  </si>
  <si>
    <t>HPS</t>
    <phoneticPr fontId="2" type="noConversion"/>
  </si>
  <si>
    <t xml:space="preserve">Note:
1.Taking Labor cost 100USD/Replacement;
</t>
    <phoneticPr fontId="2" type="noConversion"/>
  </si>
  <si>
    <t>LED Lifetime(Hours)</t>
    <phoneticPr fontId="2" type="noConversion"/>
  </si>
  <si>
    <t>Average Annual Maintenance Cost (USD/Year)</t>
    <phoneticPr fontId="2" type="noConversion"/>
  </si>
  <si>
    <t>10 Years Saving</t>
    <phoneticPr fontId="2" type="noConversion"/>
  </si>
  <si>
    <t>Return On Investment</t>
    <phoneticPr fontId="2" type="noConversion"/>
  </si>
  <si>
    <t>Months</t>
    <phoneticPr fontId="2" type="noConversion"/>
  </si>
  <si>
    <t>One more Thing - Save the Earth!</t>
    <phoneticPr fontId="2" type="noConversion"/>
  </si>
  <si>
    <t>Annual Saving</t>
    <phoneticPr fontId="2" type="noConversion"/>
  </si>
  <si>
    <t>KWH</t>
    <phoneticPr fontId="2" type="noConversion"/>
  </si>
  <si>
    <t>That is Equal to</t>
    <phoneticPr fontId="2" type="noConversion"/>
  </si>
  <si>
    <t>Tons CO2 emmissions be reduced!</t>
    <phoneticPr fontId="2" type="noConversion"/>
  </si>
  <si>
    <t>acres of trees be planted!</t>
    <phoneticPr fontId="2" type="noConversion"/>
  </si>
  <si>
    <t xml:space="preserve">cars off the road a year! </t>
    <phoneticPr fontId="2" type="noConversion"/>
  </si>
  <si>
    <t>Edit by Philip</t>
    <phoneticPr fontId="2" type="noConversion"/>
  </si>
  <si>
    <t xml:space="preserve">1. CO2 Conversion Factor as 0.31, according to DECC.  </t>
    <phoneticPr fontId="2" type="noConversion"/>
  </si>
  <si>
    <t>Yaham Optoelectronics Co., Ltd.</t>
    <phoneticPr fontId="2" type="noConversion"/>
  </si>
  <si>
    <t>2. 1 Tree consumes about 48pounds (22kg) CO2 per Year.</t>
    <phoneticPr fontId="2" type="noConversion"/>
  </si>
  <si>
    <t>www.yahamlighting.com</t>
    <phoneticPr fontId="2" type="noConversion"/>
  </si>
  <si>
    <t>3. There are generally 200-300 trees per Acre.</t>
    <phoneticPr fontId="2" type="noConversion"/>
  </si>
  <si>
    <t>4. An Acre tree generally consumes as much CO2 that a Car produces by 26,000miles driving.</t>
    <phoneticPr fontId="2" type="noConversion"/>
  </si>
  <si>
    <r>
      <t>Operation Information</t>
    </r>
    <r>
      <rPr>
        <b/>
        <sz val="10"/>
        <color theme="0"/>
        <rFont val="Verdana"/>
        <family val="2"/>
      </rPr>
      <t xml:space="preserve"> (Fill in the Yellow background blank)</t>
    </r>
    <phoneticPr fontId="2" type="noConversion"/>
  </si>
  <si>
    <r>
      <t xml:space="preserve">Lamp Information </t>
    </r>
    <r>
      <rPr>
        <b/>
        <sz val="10"/>
        <color theme="0"/>
        <rFont val="Verdana"/>
        <family val="2"/>
      </rPr>
      <t>(Fill in the Yellow  background blank)</t>
    </r>
    <phoneticPr fontId="2" type="noConversion"/>
  </si>
  <si>
    <t>1 Year</t>
    <phoneticPr fontId="2" type="noConversion"/>
  </si>
</sst>
</file>

<file path=xl/styles.xml><?xml version="1.0" encoding="utf-8"?>
<styleSheet xmlns="http://schemas.openxmlformats.org/spreadsheetml/2006/main">
  <numFmts count="3">
    <numFmt numFmtId="176" formatCode="\$#,##0;\-\$#,##0"/>
    <numFmt numFmtId="177" formatCode="0.00_);[Red]\(0.00\)"/>
    <numFmt numFmtId="178" formatCode="#,##0_ "/>
  </numFmts>
  <fonts count="16">
    <font>
      <sz val="11"/>
      <color theme="1"/>
      <name val="宋体"/>
      <family val="2"/>
      <charset val="134"/>
      <scheme val="minor"/>
    </font>
    <font>
      <b/>
      <sz val="16"/>
      <color theme="1"/>
      <name val="Verdana"/>
      <family val="2"/>
    </font>
    <font>
      <sz val="9"/>
      <name val="宋体"/>
      <family val="2"/>
      <charset val="134"/>
      <scheme val="minor"/>
    </font>
    <font>
      <b/>
      <sz val="17"/>
      <color theme="0"/>
      <name val="Verdana"/>
      <family val="2"/>
    </font>
    <font>
      <b/>
      <sz val="10"/>
      <color theme="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8"/>
      <color theme="1"/>
      <name val="Verdana"/>
      <family val="2"/>
    </font>
    <font>
      <sz val="9"/>
      <color theme="1"/>
      <name val="Verdana"/>
      <family val="2"/>
    </font>
    <font>
      <b/>
      <sz val="14"/>
      <color theme="1"/>
      <name val="Verdana"/>
      <family val="2"/>
    </font>
    <font>
      <sz val="10"/>
      <name val="Verdana"/>
      <family val="2"/>
    </font>
    <font>
      <sz val="18"/>
      <color theme="1"/>
      <name val="宋体"/>
      <family val="2"/>
      <charset val="134"/>
      <scheme val="minor"/>
    </font>
    <font>
      <b/>
      <sz val="8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u/>
      <sz val="11"/>
      <color theme="10"/>
      <name val="宋体"/>
      <family val="3"/>
      <charset val="134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47C8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8C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>
      <alignment vertical="center"/>
    </xf>
    <xf numFmtId="0" fontId="5" fillId="3" borderId="1" xfId="0" applyFont="1" applyFill="1" applyBorder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6" fillId="3" borderId="1" xfId="0" applyFont="1" applyFill="1" applyBorder="1" applyAlignment="1">
      <alignment vertical="center"/>
    </xf>
    <xf numFmtId="3" fontId="6" fillId="0" borderId="1" xfId="0" applyNumberFormat="1" applyFont="1" applyBorder="1" applyAlignment="1">
      <alignment horizontal="center" vertical="center"/>
    </xf>
    <xf numFmtId="0" fontId="8" fillId="3" borderId="1" xfId="0" applyFont="1" applyFill="1" applyBorder="1" applyAlignment="1">
      <alignment vertical="center" wrapText="1"/>
    </xf>
    <xf numFmtId="0" fontId="11" fillId="0" borderId="0" xfId="0" applyFont="1">
      <alignment vertical="center"/>
    </xf>
    <xf numFmtId="178" fontId="5" fillId="6" borderId="1" xfId="0" applyNumberFormat="1" applyFont="1" applyFill="1" applyBorder="1" applyAlignment="1">
      <alignment horizontal="center" vertical="center"/>
    </xf>
    <xf numFmtId="0" fontId="14" fillId="0" borderId="0" xfId="0" applyFont="1">
      <alignment vertical="center"/>
    </xf>
    <xf numFmtId="0" fontId="13" fillId="7" borderId="0" xfId="0" applyFont="1" applyFill="1" applyAlignment="1">
      <alignment horizontal="left" vertical="center"/>
    </xf>
    <xf numFmtId="0" fontId="15" fillId="7" borderId="0" xfId="1" applyFill="1" applyAlignment="1" applyProtection="1">
      <alignment vertical="center"/>
    </xf>
    <xf numFmtId="0" fontId="13" fillId="7" borderId="0" xfId="0" applyFont="1" applyFill="1" applyAlignment="1">
      <alignment vertical="center"/>
    </xf>
    <xf numFmtId="0" fontId="12" fillId="7" borderId="13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176" fontId="1" fillId="0" borderId="5" xfId="0" applyNumberFormat="1" applyFont="1" applyBorder="1" applyAlignment="1">
      <alignment horizontal="center" vertical="center"/>
    </xf>
    <xf numFmtId="176" fontId="1" fillId="0" borderId="6" xfId="0" applyNumberFormat="1" applyFont="1" applyBorder="1" applyAlignment="1">
      <alignment horizontal="center" vertical="center"/>
    </xf>
    <xf numFmtId="176" fontId="1" fillId="0" borderId="9" xfId="0" applyNumberFormat="1" applyFont="1" applyBorder="1" applyAlignment="1">
      <alignment horizontal="center" vertical="center"/>
    </xf>
    <xf numFmtId="176" fontId="1" fillId="0" borderId="10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77" fontId="10" fillId="6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left" vertical="center"/>
    </xf>
    <xf numFmtId="0" fontId="3" fillId="5" borderId="3" xfId="0" applyFont="1" applyFill="1" applyBorder="1" applyAlignment="1">
      <alignment horizontal="left" vertical="center"/>
    </xf>
    <xf numFmtId="0" fontId="3" fillId="5" borderId="4" xfId="0" applyFont="1" applyFill="1" applyBorder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178" fontId="5" fillId="0" borderId="2" xfId="0" applyNumberFormat="1" applyFont="1" applyBorder="1" applyAlignment="1">
      <alignment horizontal="center" vertical="center"/>
    </xf>
    <xf numFmtId="178" fontId="5" fillId="0" borderId="3" xfId="0" applyNumberFormat="1" applyFont="1" applyBorder="1" applyAlignment="1">
      <alignment horizontal="center" vertical="center"/>
    </xf>
    <xf numFmtId="178" fontId="5" fillId="0" borderId="4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yahamlighting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selection activeCell="A9" sqref="A9:F9"/>
    </sheetView>
  </sheetViews>
  <sheetFormatPr defaultRowHeight="13.5"/>
  <cols>
    <col min="1" max="1" width="24.25" customWidth="1"/>
    <col min="2" max="2" width="14.125" customWidth="1"/>
    <col min="3" max="5" width="11.625" bestFit="1" customWidth="1"/>
    <col min="6" max="6" width="12.75" bestFit="1" customWidth="1"/>
  </cols>
  <sheetData>
    <row r="1" spans="1:6" ht="44.25" customHeight="1">
      <c r="A1" s="25" t="s">
        <v>0</v>
      </c>
      <c r="B1" s="25"/>
      <c r="C1" s="25"/>
      <c r="D1" s="25"/>
      <c r="E1" s="25"/>
      <c r="F1" s="25"/>
    </row>
    <row r="2" spans="1:6" ht="21.75">
      <c r="A2" s="26" t="s">
        <v>44</v>
      </c>
      <c r="B2" s="26"/>
      <c r="C2" s="26"/>
      <c r="D2" s="26"/>
      <c r="E2" s="26"/>
      <c r="F2" s="26"/>
    </row>
    <row r="3" spans="1:6">
      <c r="A3" s="1" t="s">
        <v>1</v>
      </c>
      <c r="B3" s="27">
        <v>400</v>
      </c>
      <c r="C3" s="27"/>
      <c r="D3" s="27"/>
      <c r="E3" s="27"/>
      <c r="F3" s="2" t="s">
        <v>2</v>
      </c>
    </row>
    <row r="4" spans="1:6">
      <c r="A4" s="1" t="s">
        <v>3</v>
      </c>
      <c r="B4" s="27">
        <v>150</v>
      </c>
      <c r="C4" s="27"/>
      <c r="D4" s="27"/>
      <c r="E4" s="27"/>
      <c r="F4" s="2" t="s">
        <v>2</v>
      </c>
    </row>
    <row r="5" spans="1:6">
      <c r="A5" s="1" t="s">
        <v>4</v>
      </c>
      <c r="B5" s="27">
        <v>100</v>
      </c>
      <c r="C5" s="27"/>
      <c r="D5" s="27"/>
      <c r="E5" s="27"/>
      <c r="F5" s="2" t="s">
        <v>5</v>
      </c>
    </row>
    <row r="6" spans="1:6" ht="21.75">
      <c r="A6" s="26" t="s">
        <v>43</v>
      </c>
      <c r="B6" s="26"/>
      <c r="C6" s="26"/>
      <c r="D6" s="26"/>
      <c r="E6" s="26"/>
      <c r="F6" s="26"/>
    </row>
    <row r="7" spans="1:6">
      <c r="A7" s="1" t="s">
        <v>6</v>
      </c>
      <c r="B7" s="27">
        <v>0.1</v>
      </c>
      <c r="C7" s="27"/>
      <c r="D7" s="27"/>
      <c r="E7" s="27"/>
      <c r="F7" s="3" t="s">
        <v>7</v>
      </c>
    </row>
    <row r="8" spans="1:6">
      <c r="A8" s="1" t="s">
        <v>8</v>
      </c>
      <c r="B8" s="27">
        <v>12</v>
      </c>
      <c r="C8" s="27"/>
      <c r="D8" s="27"/>
      <c r="E8" s="27"/>
      <c r="F8" s="2" t="s">
        <v>9</v>
      </c>
    </row>
    <row r="9" spans="1:6" ht="21.75">
      <c r="A9" s="28" t="s">
        <v>10</v>
      </c>
      <c r="B9" s="28"/>
      <c r="C9" s="28"/>
      <c r="D9" s="28"/>
      <c r="E9" s="28"/>
      <c r="F9" s="28"/>
    </row>
    <row r="10" spans="1:6">
      <c r="A10" s="1" t="s">
        <v>11</v>
      </c>
      <c r="B10" s="4" t="s">
        <v>12</v>
      </c>
      <c r="C10" s="4" t="s">
        <v>13</v>
      </c>
      <c r="D10" s="4" t="s">
        <v>45</v>
      </c>
      <c r="E10" s="4" t="s">
        <v>14</v>
      </c>
      <c r="F10" s="4" t="s">
        <v>15</v>
      </c>
    </row>
    <row r="11" spans="1:6">
      <c r="A11" s="1" t="s">
        <v>16</v>
      </c>
      <c r="B11" s="5">
        <f>B3*B8*B7*B5/1000</f>
        <v>48</v>
      </c>
      <c r="C11" s="5">
        <f>B11*30</f>
        <v>1440</v>
      </c>
      <c r="D11" s="5">
        <f>C11*12</f>
        <v>17280</v>
      </c>
      <c r="E11" s="5">
        <f>D11*5</f>
        <v>86400</v>
      </c>
      <c r="F11" s="5">
        <f>D11*10</f>
        <v>172800</v>
      </c>
    </row>
    <row r="12" spans="1:6">
      <c r="A12" s="1" t="s">
        <v>17</v>
      </c>
      <c r="B12" s="5">
        <f>B4*B5*B7*B8/1000</f>
        <v>18</v>
      </c>
      <c r="C12" s="5">
        <f>B12*30</f>
        <v>540</v>
      </c>
      <c r="D12" s="5">
        <f>C12*12</f>
        <v>6480</v>
      </c>
      <c r="E12" s="5">
        <f>D12*5</f>
        <v>32400</v>
      </c>
      <c r="F12" s="5">
        <f>D12*10</f>
        <v>64800</v>
      </c>
    </row>
    <row r="13" spans="1:6">
      <c r="A13" s="1" t="s">
        <v>18</v>
      </c>
      <c r="B13" s="5">
        <f>B11-B12</f>
        <v>30</v>
      </c>
      <c r="C13" s="5">
        <f t="shared" ref="C13:E13" si="0">C11-C12</f>
        <v>900</v>
      </c>
      <c r="D13" s="5">
        <f t="shared" si="0"/>
        <v>10800</v>
      </c>
      <c r="E13" s="5">
        <f t="shared" si="0"/>
        <v>54000</v>
      </c>
      <c r="F13" s="5">
        <f>F11-F12</f>
        <v>108000</v>
      </c>
    </row>
    <row r="14" spans="1:6" ht="21.75">
      <c r="A14" s="29" t="s">
        <v>19</v>
      </c>
      <c r="B14" s="30"/>
      <c r="C14" s="30"/>
      <c r="D14" s="30"/>
      <c r="E14" s="30"/>
      <c r="F14" s="31"/>
    </row>
    <row r="15" spans="1:6">
      <c r="A15" s="6"/>
      <c r="B15" s="4" t="s">
        <v>20</v>
      </c>
      <c r="C15" s="4" t="s">
        <v>21</v>
      </c>
      <c r="D15" s="4" t="s">
        <v>22</v>
      </c>
      <c r="E15" s="32" t="s">
        <v>23</v>
      </c>
      <c r="F15" s="33"/>
    </row>
    <row r="16" spans="1:6">
      <c r="A16" s="7" t="s">
        <v>24</v>
      </c>
      <c r="B16" s="8">
        <v>100000</v>
      </c>
      <c r="C16" s="8">
        <v>15000</v>
      </c>
      <c r="D16" s="8">
        <v>20000</v>
      </c>
      <c r="E16" s="34"/>
      <c r="F16" s="35"/>
    </row>
    <row r="17" spans="1:6" ht="22.5">
      <c r="A17" s="9" t="s">
        <v>25</v>
      </c>
      <c r="B17" s="5">
        <f>200/(B16/24/365)*$B$5</f>
        <v>1752</v>
      </c>
      <c r="C17" s="5">
        <f>130/(C16/24/365)*$B$5</f>
        <v>7592</v>
      </c>
      <c r="D17" s="5">
        <f>130/(D16/24/365)*B5</f>
        <v>5694</v>
      </c>
      <c r="E17" s="36"/>
      <c r="F17" s="37"/>
    </row>
    <row r="18" spans="1:6" ht="13.5" customHeight="1">
      <c r="A18" s="17" t="s">
        <v>26</v>
      </c>
      <c r="B18" s="19">
        <f>F13+(D17-B17)*10</f>
        <v>147420</v>
      </c>
      <c r="C18" s="20"/>
      <c r="D18" s="23" t="s">
        <v>27</v>
      </c>
      <c r="E18" s="23"/>
      <c r="F18" s="23"/>
    </row>
    <row r="19" spans="1:6" s="10" customFormat="1" ht="22.5">
      <c r="A19" s="18"/>
      <c r="B19" s="21"/>
      <c r="C19" s="22"/>
      <c r="D19" s="24">
        <f>B5*100/(B18/10)*12</f>
        <v>8.1400081400081401</v>
      </c>
      <c r="E19" s="24"/>
      <c r="F19" s="4" t="s">
        <v>28</v>
      </c>
    </row>
    <row r="20" spans="1:6" ht="21.75">
      <c r="A20" s="29" t="s">
        <v>29</v>
      </c>
      <c r="B20" s="30"/>
      <c r="C20" s="30"/>
      <c r="D20" s="30"/>
      <c r="E20" s="30"/>
      <c r="F20" s="31"/>
    </row>
    <row r="21" spans="1:6">
      <c r="A21" s="1" t="s">
        <v>30</v>
      </c>
      <c r="B21" s="38">
        <f>(B3-B4)*B5/1000*B8*365</f>
        <v>109500</v>
      </c>
      <c r="C21" s="39"/>
      <c r="D21" s="39"/>
      <c r="E21" s="40"/>
      <c r="F21" s="2" t="s">
        <v>31</v>
      </c>
    </row>
    <row r="22" spans="1:6">
      <c r="A22" s="41" t="s">
        <v>32</v>
      </c>
      <c r="B22" s="11">
        <f>B21*0.31/1000</f>
        <v>33.945</v>
      </c>
      <c r="C22" s="42" t="s">
        <v>33</v>
      </c>
      <c r="D22" s="43"/>
      <c r="E22" s="43"/>
      <c r="F22" s="44"/>
    </row>
    <row r="23" spans="1:6">
      <c r="A23" s="41"/>
      <c r="B23" s="11">
        <f>B22/5</f>
        <v>6.7889999999999997</v>
      </c>
      <c r="C23" s="42" t="s">
        <v>34</v>
      </c>
      <c r="D23" s="43"/>
      <c r="E23" s="43"/>
      <c r="F23" s="44"/>
    </row>
    <row r="24" spans="1:6">
      <c r="A24" s="41"/>
      <c r="B24" s="11">
        <f>B23*2</f>
        <v>13.577999999999999</v>
      </c>
      <c r="C24" s="42" t="s">
        <v>35</v>
      </c>
      <c r="D24" s="43"/>
      <c r="E24" s="43"/>
      <c r="F24" s="44"/>
    </row>
    <row r="25" spans="1:6" ht="15" customHeight="1">
      <c r="D25" s="16" t="s">
        <v>36</v>
      </c>
      <c r="E25" s="16"/>
      <c r="F25" s="16"/>
    </row>
    <row r="26" spans="1:6" ht="13.5" customHeight="1">
      <c r="A26" s="12" t="s">
        <v>37</v>
      </c>
      <c r="B26" s="12"/>
      <c r="C26" s="12"/>
      <c r="D26" s="13" t="s">
        <v>38</v>
      </c>
      <c r="E26" s="13"/>
      <c r="F26" s="13"/>
    </row>
    <row r="27" spans="1:6" ht="13.5" customHeight="1">
      <c r="A27" s="12" t="s">
        <v>39</v>
      </c>
      <c r="B27" s="12"/>
      <c r="C27" s="12"/>
      <c r="D27" s="14" t="s">
        <v>40</v>
      </c>
      <c r="E27" s="15"/>
      <c r="F27" s="15"/>
    </row>
    <row r="28" spans="1:6" ht="13.5" customHeight="1">
      <c r="A28" s="12" t="s">
        <v>41</v>
      </c>
      <c r="B28" s="12"/>
      <c r="C28" s="12"/>
    </row>
    <row r="29" spans="1:6">
      <c r="A29" s="12" t="s">
        <v>42</v>
      </c>
      <c r="B29" s="12"/>
      <c r="C29" s="12"/>
      <c r="D29" s="12"/>
    </row>
  </sheetData>
  <sheetProtection password="8704" sheet="1" objects="1" scenarios="1"/>
  <protectedRanges>
    <protectedRange sqref="B3:E5" name="区域1"/>
    <protectedRange sqref="B7:E8" name="区域2"/>
    <protectedRange sqref="D25" name="区域3"/>
  </protectedRanges>
  <mergeCells count="22">
    <mergeCell ref="E15:F17"/>
    <mergeCell ref="A20:F20"/>
    <mergeCell ref="B21:E21"/>
    <mergeCell ref="A22:A24"/>
    <mergeCell ref="C22:F22"/>
    <mergeCell ref="C23:F23"/>
    <mergeCell ref="C24:F24"/>
    <mergeCell ref="A6:F6"/>
    <mergeCell ref="B7:E7"/>
    <mergeCell ref="B8:E8"/>
    <mergeCell ref="A9:F9"/>
    <mergeCell ref="A14:F14"/>
    <mergeCell ref="A1:F1"/>
    <mergeCell ref="A2:F2"/>
    <mergeCell ref="B3:E3"/>
    <mergeCell ref="B4:E4"/>
    <mergeCell ref="B5:E5"/>
    <mergeCell ref="D25:F25"/>
    <mergeCell ref="A18:A19"/>
    <mergeCell ref="B18:C19"/>
    <mergeCell ref="D18:F18"/>
    <mergeCell ref="D19:E19"/>
  </mergeCells>
  <phoneticPr fontId="2" type="noConversion"/>
  <hyperlinks>
    <hyperlink ref="D27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ROI1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</dc:creator>
  <cp:lastModifiedBy>XIA</cp:lastModifiedBy>
  <dcterms:created xsi:type="dcterms:W3CDTF">2018-07-06T06:47:42Z</dcterms:created>
  <dcterms:modified xsi:type="dcterms:W3CDTF">2018-07-09T10:11:39Z</dcterms:modified>
</cp:coreProperties>
</file>